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 Fabiano\Documents\Dashboards\"/>
    </mc:Choice>
  </mc:AlternateContent>
  <bookViews>
    <workbookView xWindow="0" yWindow="0" windowWidth="19275" windowHeight="7530"/>
  </bookViews>
  <sheets>
    <sheet name="TABELA PRINCIPAL" sheetId="1" r:id="rId1"/>
    <sheet name="Gráficos" sheetId="2" r:id="rId2"/>
    <sheet name="Dashboard" sheetId="3" r:id="rId3"/>
  </sheets>
  <definedNames>
    <definedName name="_xlnm._FilterDatabase" localSheetId="0" hidden="1">'TABELA PRINCIPAL'!$G$15:$J$15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11" i="1" s="1"/>
  <c r="J19" i="1"/>
  <c r="J16" i="1"/>
  <c r="J22" i="1"/>
  <c r="J21" i="1"/>
  <c r="J23" i="1"/>
  <c r="J20" i="1"/>
  <c r="J18" i="1"/>
  <c r="J17" i="1"/>
  <c r="I19" i="1"/>
  <c r="I16" i="1"/>
  <c r="I22" i="1"/>
  <c r="I21" i="1"/>
  <c r="I23" i="1"/>
  <c r="I20" i="1"/>
  <c r="I18" i="1"/>
  <c r="I17" i="1"/>
  <c r="E22" i="1"/>
  <c r="E21" i="1"/>
  <c r="E20" i="1"/>
  <c r="E19" i="1"/>
  <c r="E18" i="1"/>
  <c r="E17" i="1"/>
  <c r="E16" i="1"/>
  <c r="E23" i="1"/>
  <c r="D22" i="1"/>
  <c r="D21" i="1"/>
  <c r="D20" i="1"/>
  <c r="D19" i="1"/>
  <c r="D18" i="1"/>
  <c r="D17" i="1"/>
  <c r="D16" i="1"/>
  <c r="D23" i="1"/>
  <c r="L6" i="1" l="1"/>
  <c r="L7" i="1"/>
  <c r="L8" i="1"/>
  <c r="L9" i="1"/>
  <c r="L10" i="1"/>
  <c r="L12" i="1"/>
  <c r="L5" i="1"/>
  <c r="D13" i="1"/>
  <c r="E13" i="1"/>
  <c r="F13" i="1"/>
  <c r="G13" i="1"/>
  <c r="H13" i="1"/>
  <c r="C13" i="1"/>
  <c r="I6" i="1"/>
  <c r="I7" i="1"/>
  <c r="I8" i="1"/>
  <c r="I9" i="1"/>
  <c r="I10" i="1"/>
  <c r="I11" i="1"/>
  <c r="I12" i="1"/>
  <c r="I5" i="1"/>
  <c r="M8" i="1" l="1"/>
  <c r="N6" i="1"/>
  <c r="N10" i="1"/>
  <c r="M7" i="1"/>
  <c r="M12" i="1"/>
  <c r="M5" i="1"/>
  <c r="N7" i="1"/>
  <c r="M10" i="1"/>
  <c r="N5" i="1"/>
  <c r="M9" i="1"/>
  <c r="N8" i="1"/>
  <c r="M11" i="1"/>
  <c r="N9" i="1"/>
  <c r="M6" i="1"/>
  <c r="N12" i="1"/>
  <c r="N11" i="1"/>
  <c r="I13" i="1"/>
</calcChain>
</file>

<file path=xl/sharedStrings.xml><?xml version="1.0" encoding="utf-8"?>
<sst xmlns="http://schemas.openxmlformats.org/spreadsheetml/2006/main" count="54" uniqueCount="21">
  <si>
    <t>PAÍS</t>
  </si>
  <si>
    <t>1º BIM</t>
  </si>
  <si>
    <t>2º BIM</t>
  </si>
  <si>
    <t>3º BIM</t>
  </si>
  <si>
    <t>4º BIM</t>
  </si>
  <si>
    <t>5º BIM</t>
  </si>
  <si>
    <t>6º BIM</t>
  </si>
  <si>
    <t>TOTAL</t>
  </si>
  <si>
    <t>ESPANHA</t>
  </si>
  <si>
    <t>PORTUGAL</t>
  </si>
  <si>
    <t>HOLANDA</t>
  </si>
  <si>
    <t>BRASIL</t>
  </si>
  <si>
    <t>ARGENTINA</t>
  </si>
  <si>
    <t>CHILE</t>
  </si>
  <si>
    <t>AFRICA DO SUL</t>
  </si>
  <si>
    <t>CANADÁ</t>
  </si>
  <si>
    <t>MÁXIMO</t>
  </si>
  <si>
    <t>MÍNIMO</t>
  </si>
  <si>
    <t>Máximo</t>
  </si>
  <si>
    <t>Mínimo</t>
  </si>
  <si>
    <t>Escolha o Bimestre: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</si>
</sst>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theme="1" tint="0.1499984740745262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8"/>
      </patternFill>
    </fill>
  </fills>
  <borders count="4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5" borderId="1" xfId="0" applyFont="1" applyFill="1" applyBorder="1"/>
    <xf numFmtId="0" fontId="1" fillId="4" borderId="1" xfId="0" applyFont="1" applyFill="1" applyBorder="1"/>
    <xf numFmtId="0" fontId="1" fillId="4" borderId="0" xfId="0" applyFont="1" applyFill="1"/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4" fillId="7" borderId="0" xfId="0" applyFont="1" applyFill="1" applyBorder="1"/>
    <xf numFmtId="0" fontId="4" fillId="6" borderId="0" xfId="0" applyFont="1" applyFill="1" applyBorder="1"/>
    <xf numFmtId="0" fontId="5" fillId="0" borderId="0" xfId="0" applyFont="1" applyBorder="1"/>
    <xf numFmtId="0" fontId="2" fillId="8" borderId="0" xfId="0" applyFont="1" applyFill="1" applyBorder="1" applyAlignment="1">
      <alignment horizontal="center"/>
    </xf>
    <xf numFmtId="0" fontId="3" fillId="6" borderId="0" xfId="0" applyFont="1" applyFill="1" applyBorder="1"/>
    <xf numFmtId="0" fontId="2" fillId="8" borderId="0" xfId="0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Arial"/>
        <scheme val="none"/>
      </font>
      <fill>
        <patternFill patternType="solid">
          <fgColor theme="0" tint="-0.14999847407452621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Arial"/>
        <scheme val="none"/>
      </font>
      <fill>
        <patternFill patternType="solid">
          <fgColor theme="0" tint="-0.14999847407452621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Produção Mundial - 1º BIM/2017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'TABELA PRINCIPAL'!$C$4</c:f>
              <c:strCache>
                <c:ptCount val="1"/>
                <c:pt idx="0">
                  <c:v>1º BIM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B6-4B2A-B339-3D829C2048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PRINCIPAL'!$B$5:$B$12</c:f>
              <c:strCache>
                <c:ptCount val="8"/>
                <c:pt idx="0">
                  <c:v>ESPANHA</c:v>
                </c:pt>
                <c:pt idx="1">
                  <c:v>PORTUGAL</c:v>
                </c:pt>
                <c:pt idx="2">
                  <c:v>HOLANDA</c:v>
                </c:pt>
                <c:pt idx="3">
                  <c:v>BRASIL</c:v>
                </c:pt>
                <c:pt idx="4">
                  <c:v>ARGENTINA</c:v>
                </c:pt>
                <c:pt idx="5">
                  <c:v>CHILE</c:v>
                </c:pt>
                <c:pt idx="6">
                  <c:v>AFRICA DO SUL</c:v>
                </c:pt>
                <c:pt idx="7">
                  <c:v>CANADÁ</c:v>
                </c:pt>
              </c:strCache>
            </c:strRef>
          </c:cat>
          <c:val>
            <c:numRef>
              <c:f>'TABELA PRINCIPAL'!$C$5:$C$12</c:f>
              <c:numCache>
                <c:formatCode>General</c:formatCode>
                <c:ptCount val="8"/>
                <c:pt idx="0">
                  <c:v>498</c:v>
                </c:pt>
                <c:pt idx="1">
                  <c:v>199</c:v>
                </c:pt>
                <c:pt idx="2">
                  <c:v>300</c:v>
                </c:pt>
                <c:pt idx="3">
                  <c:v>486</c:v>
                </c:pt>
                <c:pt idx="4">
                  <c:v>198</c:v>
                </c:pt>
                <c:pt idx="5">
                  <c:v>117</c:v>
                </c:pt>
                <c:pt idx="6">
                  <c:v>327</c:v>
                </c:pt>
                <c:pt idx="7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6-4B2A-B339-3D829C2048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14096255"/>
        <c:axId val="914098335"/>
      </c:barChart>
      <c:catAx>
        <c:axId val="9140962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4098335"/>
        <c:crosses val="autoZero"/>
        <c:auto val="1"/>
        <c:lblAlgn val="ctr"/>
        <c:lblOffset val="100"/>
        <c:noMultiLvlLbl val="0"/>
      </c:catAx>
      <c:valAx>
        <c:axId val="9140983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409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Produção Mundial</a:t>
            </a:r>
            <a:r>
              <a:rPr lang="en-US" b="1" baseline="0">
                <a:solidFill>
                  <a:schemeClr val="tx1"/>
                </a:solidFill>
              </a:rPr>
              <a:t> - </a:t>
            </a:r>
            <a:r>
              <a:rPr lang="en-US" b="1">
                <a:solidFill>
                  <a:schemeClr val="tx1"/>
                </a:solidFill>
              </a:rPr>
              <a:t>2º BIM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'TABELA PRINCIPAL'!$D$4</c:f>
              <c:strCache>
                <c:ptCount val="1"/>
                <c:pt idx="0">
                  <c:v>2º BIM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C8-40DA-8B7E-8BC5520301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PRINCIPAL'!$B$5:$B$12</c:f>
              <c:strCache>
                <c:ptCount val="8"/>
                <c:pt idx="0">
                  <c:v>ESPANHA</c:v>
                </c:pt>
                <c:pt idx="1">
                  <c:v>PORTUGAL</c:v>
                </c:pt>
                <c:pt idx="2">
                  <c:v>HOLANDA</c:v>
                </c:pt>
                <c:pt idx="3">
                  <c:v>BRASIL</c:v>
                </c:pt>
                <c:pt idx="4">
                  <c:v>ARGENTINA</c:v>
                </c:pt>
                <c:pt idx="5">
                  <c:v>CHILE</c:v>
                </c:pt>
                <c:pt idx="6">
                  <c:v>AFRICA DO SUL</c:v>
                </c:pt>
                <c:pt idx="7">
                  <c:v>CANADÁ</c:v>
                </c:pt>
              </c:strCache>
            </c:strRef>
          </c:cat>
          <c:val>
            <c:numRef>
              <c:f>'TABELA PRINCIPAL'!$D$5:$D$12</c:f>
              <c:numCache>
                <c:formatCode>General</c:formatCode>
                <c:ptCount val="8"/>
                <c:pt idx="0">
                  <c:v>170</c:v>
                </c:pt>
                <c:pt idx="1">
                  <c:v>250</c:v>
                </c:pt>
                <c:pt idx="2">
                  <c:v>126</c:v>
                </c:pt>
                <c:pt idx="3">
                  <c:v>450</c:v>
                </c:pt>
                <c:pt idx="4">
                  <c:v>438</c:v>
                </c:pt>
                <c:pt idx="5">
                  <c:v>463</c:v>
                </c:pt>
                <c:pt idx="6">
                  <c:v>294</c:v>
                </c:pt>
                <c:pt idx="7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8-40DA-8B7E-8BC5520301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16415903"/>
        <c:axId val="916416319"/>
      </c:barChart>
      <c:catAx>
        <c:axId val="9164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6416319"/>
        <c:crosses val="autoZero"/>
        <c:auto val="1"/>
        <c:lblAlgn val="ctr"/>
        <c:lblOffset val="100"/>
        <c:noMultiLvlLbl val="0"/>
      </c:catAx>
      <c:valAx>
        <c:axId val="91641631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641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Produção Mundial</a:t>
            </a:r>
            <a:r>
              <a:rPr lang="pt-BR" b="1" baseline="0">
                <a:solidFill>
                  <a:schemeClr val="tx1"/>
                </a:solidFill>
              </a:rPr>
              <a:t> - </a:t>
            </a:r>
            <a:r>
              <a:rPr lang="pt-BR" b="1">
                <a:solidFill>
                  <a:schemeClr val="tx1"/>
                </a:solidFill>
              </a:rPr>
              <a:t>3º BIM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'TABELA PRINCIPAL'!$E$4</c:f>
              <c:strCache>
                <c:ptCount val="1"/>
                <c:pt idx="0">
                  <c:v>3º BIM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12-4E7F-809F-EB5526D68A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PRINCIPAL'!$B$5:$B$12</c:f>
              <c:strCache>
                <c:ptCount val="8"/>
                <c:pt idx="0">
                  <c:v>ESPANHA</c:v>
                </c:pt>
                <c:pt idx="1">
                  <c:v>PORTUGAL</c:v>
                </c:pt>
                <c:pt idx="2">
                  <c:v>HOLANDA</c:v>
                </c:pt>
                <c:pt idx="3">
                  <c:v>BRASIL</c:v>
                </c:pt>
                <c:pt idx="4">
                  <c:v>ARGENTINA</c:v>
                </c:pt>
                <c:pt idx="5">
                  <c:v>CHILE</c:v>
                </c:pt>
                <c:pt idx="6">
                  <c:v>AFRICA DO SUL</c:v>
                </c:pt>
                <c:pt idx="7">
                  <c:v>CANADÁ</c:v>
                </c:pt>
              </c:strCache>
            </c:strRef>
          </c:cat>
          <c:val>
            <c:numRef>
              <c:f>'TABELA PRINCIPAL'!$E$5:$E$12</c:f>
              <c:numCache>
                <c:formatCode>General</c:formatCode>
                <c:ptCount val="8"/>
                <c:pt idx="0">
                  <c:v>408</c:v>
                </c:pt>
                <c:pt idx="1">
                  <c:v>200</c:v>
                </c:pt>
                <c:pt idx="2">
                  <c:v>201</c:v>
                </c:pt>
                <c:pt idx="3">
                  <c:v>489</c:v>
                </c:pt>
                <c:pt idx="4">
                  <c:v>282</c:v>
                </c:pt>
                <c:pt idx="5">
                  <c:v>433</c:v>
                </c:pt>
                <c:pt idx="6">
                  <c:v>319</c:v>
                </c:pt>
                <c:pt idx="7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2-4E7F-809F-EB5526D68A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16415903"/>
        <c:axId val="916416319"/>
      </c:barChart>
      <c:catAx>
        <c:axId val="9164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6416319"/>
        <c:crosses val="autoZero"/>
        <c:auto val="1"/>
        <c:lblAlgn val="ctr"/>
        <c:lblOffset val="100"/>
        <c:noMultiLvlLbl val="0"/>
      </c:catAx>
      <c:valAx>
        <c:axId val="91641631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641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Produção Mundial - 4º BIM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'TABELA PRINCIPAL'!$F$4</c:f>
              <c:strCache>
                <c:ptCount val="1"/>
                <c:pt idx="0">
                  <c:v>4º BIM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BDE-45AA-A434-0F900CEB7B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PRINCIPAL'!$B$5:$B$12</c:f>
              <c:strCache>
                <c:ptCount val="8"/>
                <c:pt idx="0">
                  <c:v>ESPANHA</c:v>
                </c:pt>
                <c:pt idx="1">
                  <c:v>PORTUGAL</c:v>
                </c:pt>
                <c:pt idx="2">
                  <c:v>HOLANDA</c:v>
                </c:pt>
                <c:pt idx="3">
                  <c:v>BRASIL</c:v>
                </c:pt>
                <c:pt idx="4">
                  <c:v>ARGENTINA</c:v>
                </c:pt>
                <c:pt idx="5">
                  <c:v>CHILE</c:v>
                </c:pt>
                <c:pt idx="6">
                  <c:v>AFRICA DO SUL</c:v>
                </c:pt>
                <c:pt idx="7">
                  <c:v>CANADÁ</c:v>
                </c:pt>
              </c:strCache>
            </c:strRef>
          </c:cat>
          <c:val>
            <c:numRef>
              <c:f>'TABELA PRINCIPAL'!$F$5:$F$12</c:f>
              <c:numCache>
                <c:formatCode>General</c:formatCode>
                <c:ptCount val="8"/>
                <c:pt idx="0">
                  <c:v>112</c:v>
                </c:pt>
                <c:pt idx="1">
                  <c:v>141</c:v>
                </c:pt>
                <c:pt idx="2">
                  <c:v>129</c:v>
                </c:pt>
                <c:pt idx="3">
                  <c:v>191</c:v>
                </c:pt>
                <c:pt idx="4">
                  <c:v>186</c:v>
                </c:pt>
                <c:pt idx="5">
                  <c:v>169</c:v>
                </c:pt>
                <c:pt idx="6">
                  <c:v>423</c:v>
                </c:pt>
                <c:pt idx="7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E-45AA-A434-0F900CEB7B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16415903"/>
        <c:axId val="916416319"/>
      </c:barChart>
      <c:catAx>
        <c:axId val="9164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6416319"/>
        <c:crosses val="autoZero"/>
        <c:auto val="1"/>
        <c:lblAlgn val="ctr"/>
        <c:lblOffset val="100"/>
        <c:noMultiLvlLbl val="0"/>
      </c:catAx>
      <c:valAx>
        <c:axId val="91641631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641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Produção Mundial - 5º BIM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'TABELA PRINCIPAL'!$G$4</c:f>
              <c:strCache>
                <c:ptCount val="1"/>
                <c:pt idx="0">
                  <c:v>5º BIM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53-4DE9-95AC-E786FE0BFF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PRINCIPAL'!$B$5:$B$12</c:f>
              <c:strCache>
                <c:ptCount val="8"/>
                <c:pt idx="0">
                  <c:v>ESPANHA</c:v>
                </c:pt>
                <c:pt idx="1">
                  <c:v>PORTUGAL</c:v>
                </c:pt>
                <c:pt idx="2">
                  <c:v>HOLANDA</c:v>
                </c:pt>
                <c:pt idx="3">
                  <c:v>BRASIL</c:v>
                </c:pt>
                <c:pt idx="4">
                  <c:v>ARGENTINA</c:v>
                </c:pt>
                <c:pt idx="5">
                  <c:v>CHILE</c:v>
                </c:pt>
                <c:pt idx="6">
                  <c:v>AFRICA DO SUL</c:v>
                </c:pt>
                <c:pt idx="7">
                  <c:v>CANADÁ</c:v>
                </c:pt>
              </c:strCache>
            </c:strRef>
          </c:cat>
          <c:val>
            <c:numRef>
              <c:f>'TABELA PRINCIPAL'!$G$5:$G$12</c:f>
              <c:numCache>
                <c:formatCode>General</c:formatCode>
                <c:ptCount val="8"/>
                <c:pt idx="0">
                  <c:v>489</c:v>
                </c:pt>
                <c:pt idx="1">
                  <c:v>463</c:v>
                </c:pt>
                <c:pt idx="2">
                  <c:v>496</c:v>
                </c:pt>
                <c:pt idx="3">
                  <c:v>219</c:v>
                </c:pt>
                <c:pt idx="4">
                  <c:v>230</c:v>
                </c:pt>
                <c:pt idx="5">
                  <c:v>305</c:v>
                </c:pt>
                <c:pt idx="6">
                  <c:v>400</c:v>
                </c:pt>
                <c:pt idx="7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3-4DE9-95AC-E786FE0BFF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16415903"/>
        <c:axId val="916416319"/>
      </c:barChart>
      <c:catAx>
        <c:axId val="9164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6416319"/>
        <c:crosses val="autoZero"/>
        <c:auto val="1"/>
        <c:lblAlgn val="ctr"/>
        <c:lblOffset val="100"/>
        <c:noMultiLvlLbl val="0"/>
      </c:catAx>
      <c:valAx>
        <c:axId val="91641631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641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Produção Mundial - 6º BIM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'TABELA PRINCIPAL'!$H$4</c:f>
              <c:strCache>
                <c:ptCount val="1"/>
                <c:pt idx="0">
                  <c:v>6º BIM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DC-456C-B089-EC45A707DE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PRINCIPAL'!$B$5:$B$12</c:f>
              <c:strCache>
                <c:ptCount val="8"/>
                <c:pt idx="0">
                  <c:v>ESPANHA</c:v>
                </c:pt>
                <c:pt idx="1">
                  <c:v>PORTUGAL</c:v>
                </c:pt>
                <c:pt idx="2">
                  <c:v>HOLANDA</c:v>
                </c:pt>
                <c:pt idx="3">
                  <c:v>BRASIL</c:v>
                </c:pt>
                <c:pt idx="4">
                  <c:v>ARGENTINA</c:v>
                </c:pt>
                <c:pt idx="5">
                  <c:v>CHILE</c:v>
                </c:pt>
                <c:pt idx="6">
                  <c:v>AFRICA DO SUL</c:v>
                </c:pt>
                <c:pt idx="7">
                  <c:v>CANADÁ</c:v>
                </c:pt>
              </c:strCache>
            </c:strRef>
          </c:cat>
          <c:val>
            <c:numRef>
              <c:f>'TABELA PRINCIPAL'!$H$5:$H$12</c:f>
              <c:numCache>
                <c:formatCode>General</c:formatCode>
                <c:ptCount val="8"/>
                <c:pt idx="0">
                  <c:v>220</c:v>
                </c:pt>
                <c:pt idx="1">
                  <c:v>165</c:v>
                </c:pt>
                <c:pt idx="2">
                  <c:v>195</c:v>
                </c:pt>
                <c:pt idx="3">
                  <c:v>225</c:v>
                </c:pt>
                <c:pt idx="4">
                  <c:v>131</c:v>
                </c:pt>
                <c:pt idx="5">
                  <c:v>270</c:v>
                </c:pt>
                <c:pt idx="6">
                  <c:v>391</c:v>
                </c:pt>
                <c:pt idx="7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C-456C-B089-EC45A707DE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16415903"/>
        <c:axId val="916416319"/>
      </c:barChart>
      <c:catAx>
        <c:axId val="9164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6416319"/>
        <c:crosses val="autoZero"/>
        <c:auto val="1"/>
        <c:lblAlgn val="ctr"/>
        <c:lblOffset val="100"/>
        <c:noMultiLvlLbl val="0"/>
      </c:catAx>
      <c:valAx>
        <c:axId val="91641631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641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Produção Mundial -             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'TABELA PRINCIPAL'!$L$4</c:f>
              <c:strCache>
                <c:ptCount val="1"/>
                <c:pt idx="0">
                  <c:v>4º BIM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'TABELA PRINCIPAL'!$K$5:$K$12</c:f>
              <c:strCache>
                <c:ptCount val="8"/>
                <c:pt idx="0">
                  <c:v>ESPANHA</c:v>
                </c:pt>
                <c:pt idx="1">
                  <c:v>PORTUGAL</c:v>
                </c:pt>
                <c:pt idx="2">
                  <c:v>HOLANDA</c:v>
                </c:pt>
                <c:pt idx="3">
                  <c:v>BRASIL</c:v>
                </c:pt>
                <c:pt idx="4">
                  <c:v>ARGENTINA</c:v>
                </c:pt>
                <c:pt idx="5">
                  <c:v>CHILE</c:v>
                </c:pt>
                <c:pt idx="6">
                  <c:v>AFRICA DO SUL</c:v>
                </c:pt>
                <c:pt idx="7">
                  <c:v>CANADÁ</c:v>
                </c:pt>
              </c:strCache>
            </c:strRef>
          </c:cat>
          <c:val>
            <c:numRef>
              <c:f>'TABELA PRINCIPAL'!$L$5:$L$12</c:f>
              <c:numCache>
                <c:formatCode>General</c:formatCode>
                <c:ptCount val="8"/>
                <c:pt idx="0">
                  <c:v>112</c:v>
                </c:pt>
                <c:pt idx="1">
                  <c:v>141</c:v>
                </c:pt>
                <c:pt idx="2">
                  <c:v>129</c:v>
                </c:pt>
                <c:pt idx="3">
                  <c:v>191</c:v>
                </c:pt>
                <c:pt idx="4">
                  <c:v>186</c:v>
                </c:pt>
                <c:pt idx="5">
                  <c:v>169</c:v>
                </c:pt>
                <c:pt idx="6">
                  <c:v>423</c:v>
                </c:pt>
                <c:pt idx="7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F-488E-9179-19B90B4D86D1}"/>
            </c:ext>
          </c:extLst>
        </c:ser>
        <c:ser>
          <c:idx val="1"/>
          <c:order val="1"/>
          <c:tx>
            <c:strRef>
              <c:f>'TABELA PRINCIPAL'!$M$4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'TABELA PRINCIPAL'!$K$5:$K$12</c:f>
              <c:strCache>
                <c:ptCount val="8"/>
                <c:pt idx="0">
                  <c:v>ESPANHA</c:v>
                </c:pt>
                <c:pt idx="1">
                  <c:v>PORTUGAL</c:v>
                </c:pt>
                <c:pt idx="2">
                  <c:v>HOLANDA</c:v>
                </c:pt>
                <c:pt idx="3">
                  <c:v>BRASIL</c:v>
                </c:pt>
                <c:pt idx="4">
                  <c:v>ARGENTINA</c:v>
                </c:pt>
                <c:pt idx="5">
                  <c:v>CHILE</c:v>
                </c:pt>
                <c:pt idx="6">
                  <c:v>AFRICA DO SUL</c:v>
                </c:pt>
                <c:pt idx="7">
                  <c:v>CANADÁ</c:v>
                </c:pt>
              </c:strCache>
            </c:strRef>
          </c:cat>
          <c:val>
            <c:numRef>
              <c:f>'TABELA PRINCIPAL'!$M$5:$M$12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423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F-488E-9179-19B90B4D86D1}"/>
            </c:ext>
          </c:extLst>
        </c:ser>
        <c:ser>
          <c:idx val="2"/>
          <c:order val="2"/>
          <c:tx>
            <c:strRef>
              <c:f>'TABELA PRINCIPAL'!$N$4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'TABELA PRINCIPAL'!$K$5:$K$12</c:f>
              <c:strCache>
                <c:ptCount val="8"/>
                <c:pt idx="0">
                  <c:v>ESPANHA</c:v>
                </c:pt>
                <c:pt idx="1">
                  <c:v>PORTUGAL</c:v>
                </c:pt>
                <c:pt idx="2">
                  <c:v>HOLANDA</c:v>
                </c:pt>
                <c:pt idx="3">
                  <c:v>BRASIL</c:v>
                </c:pt>
                <c:pt idx="4">
                  <c:v>ARGENTINA</c:v>
                </c:pt>
                <c:pt idx="5">
                  <c:v>CHILE</c:v>
                </c:pt>
                <c:pt idx="6">
                  <c:v>AFRICA DO SUL</c:v>
                </c:pt>
                <c:pt idx="7">
                  <c:v>CANADÁ</c:v>
                </c:pt>
              </c:strCache>
            </c:strRef>
          </c:cat>
          <c:val>
            <c:numRef>
              <c:f>'TABELA PRINCIPAL'!$N$5:$N$12</c:f>
              <c:numCache>
                <c:formatCode>General</c:formatCode>
                <c:ptCount val="8"/>
                <c:pt idx="0">
                  <c:v>112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F-488E-9179-19B90B4D86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916415903"/>
        <c:axId val="916416319"/>
      </c:barChart>
      <c:catAx>
        <c:axId val="9164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916416319"/>
        <c:crosses val="autoZero"/>
        <c:auto val="1"/>
        <c:lblAlgn val="ctr"/>
        <c:lblOffset val="100"/>
        <c:noMultiLvlLbl val="0"/>
      </c:catAx>
      <c:valAx>
        <c:axId val="91641631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641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ashboard!A1"/><Relationship Id="rId2" Type="http://schemas.openxmlformats.org/officeDocument/2006/relationships/hyperlink" Target="#Gr&#225;ficos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'TABELA PRINCIPAL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95250</xdr:rowOff>
    </xdr:from>
    <xdr:ext cx="5499711" cy="387286"/>
    <xdr:sp macro="" textlink="">
      <xdr:nvSpPr>
        <xdr:cNvPr id="2" name="CaixaDeTexto 1"/>
        <xdr:cNvSpPr txBox="1"/>
      </xdr:nvSpPr>
      <xdr:spPr>
        <a:xfrm>
          <a:off x="685800" y="95250"/>
          <a:ext cx="5499711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PRODUÇÃO</a:t>
          </a:r>
          <a:r>
            <a:rPr lang="pt-BR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INTERNACIONAL ORQUÍDEAS</a:t>
          </a:r>
        </a:p>
      </xdr:txBody>
    </xdr:sp>
    <xdr:clientData/>
  </xdr:oneCellAnchor>
  <xdr:twoCellAnchor editAs="oneCell">
    <xdr:from>
      <xdr:col>0</xdr:col>
      <xdr:colOff>184786</xdr:colOff>
      <xdr:row>0</xdr:row>
      <xdr:rowOff>85725</xdr:rowOff>
    </xdr:from>
    <xdr:to>
      <xdr:col>1</xdr:col>
      <xdr:colOff>76201</xdr:colOff>
      <xdr:row>1</xdr:row>
      <xdr:rowOff>37098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6" y="85725"/>
          <a:ext cx="415290" cy="437148"/>
        </a:xfrm>
        <a:prstGeom prst="rect">
          <a:avLst/>
        </a:prstGeom>
      </xdr:spPr>
    </xdr:pic>
    <xdr:clientData/>
  </xdr:twoCellAnchor>
  <xdr:twoCellAnchor>
    <xdr:from>
      <xdr:col>1</xdr:col>
      <xdr:colOff>166689</xdr:colOff>
      <xdr:row>2</xdr:row>
      <xdr:rowOff>31749</xdr:rowOff>
    </xdr:from>
    <xdr:to>
      <xdr:col>2</xdr:col>
      <xdr:colOff>142876</xdr:colOff>
      <xdr:row>2</xdr:row>
      <xdr:rowOff>269874</xdr:rowOff>
    </xdr:to>
    <xdr:sp macro="" textlink="">
      <xdr:nvSpPr>
        <xdr:cNvPr id="12" name="Retângulo Arredondado 11">
          <a:hlinkClick xmlns:r="http://schemas.openxmlformats.org/officeDocument/2006/relationships" r:id="rId2"/>
        </xdr:cNvPr>
        <xdr:cNvSpPr/>
      </xdr:nvSpPr>
      <xdr:spPr>
        <a:xfrm>
          <a:off x="690564" y="611187"/>
          <a:ext cx="1111250" cy="2381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Gráficos Gerais</a:t>
          </a:r>
        </a:p>
      </xdr:txBody>
    </xdr:sp>
    <xdr:clientData/>
  </xdr:twoCellAnchor>
  <xdr:twoCellAnchor>
    <xdr:from>
      <xdr:col>2</xdr:col>
      <xdr:colOff>200026</xdr:colOff>
      <xdr:row>2</xdr:row>
      <xdr:rowOff>33336</xdr:rowOff>
    </xdr:from>
    <xdr:to>
      <xdr:col>3</xdr:col>
      <xdr:colOff>700089</xdr:colOff>
      <xdr:row>2</xdr:row>
      <xdr:rowOff>271461</xdr:rowOff>
    </xdr:to>
    <xdr:sp macro="" textlink="">
      <xdr:nvSpPr>
        <xdr:cNvPr id="17" name="Retângulo Arredondado 16">
          <a:hlinkClick xmlns:r="http://schemas.openxmlformats.org/officeDocument/2006/relationships" r:id="rId3"/>
        </xdr:cNvPr>
        <xdr:cNvSpPr/>
      </xdr:nvSpPr>
      <xdr:spPr>
        <a:xfrm>
          <a:off x="1858964" y="612774"/>
          <a:ext cx="1111250" cy="2381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161925</xdr:rowOff>
    </xdr:from>
    <xdr:to>
      <xdr:col>8</xdr:col>
      <xdr:colOff>295275</xdr:colOff>
      <xdr:row>16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440531</xdr:colOff>
      <xdr:row>1</xdr:row>
      <xdr:rowOff>166688</xdr:rowOff>
    </xdr:from>
    <xdr:to>
      <xdr:col>16</xdr:col>
      <xdr:colOff>135731</xdr:colOff>
      <xdr:row>16</xdr:row>
      <xdr:rowOff>52388</xdr:rowOff>
    </xdr:to>
    <xdr:graphicFrame macro="">
      <xdr:nvGraphicFramePr>
        <xdr:cNvPr id="3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311150</xdr:colOff>
      <xdr:row>1</xdr:row>
      <xdr:rowOff>168275</xdr:rowOff>
    </xdr:from>
    <xdr:to>
      <xdr:col>24</xdr:col>
      <xdr:colOff>12700</xdr:colOff>
      <xdr:row>16</xdr:row>
      <xdr:rowOff>53975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599281</xdr:colOff>
      <xdr:row>16</xdr:row>
      <xdr:rowOff>144463</xdr:rowOff>
    </xdr:from>
    <xdr:to>
      <xdr:col>8</xdr:col>
      <xdr:colOff>345281</xdr:colOff>
      <xdr:row>31</xdr:row>
      <xdr:rowOff>30163</xdr:rowOff>
    </xdr:to>
    <xdr:graphicFrame macro="">
      <xdr:nvGraphicFramePr>
        <xdr:cNvPr id="6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444500</xdr:colOff>
      <xdr:row>16</xdr:row>
      <xdr:rowOff>142875</xdr:rowOff>
    </xdr:from>
    <xdr:to>
      <xdr:col>16</xdr:col>
      <xdr:colOff>190500</xdr:colOff>
      <xdr:row>31</xdr:row>
      <xdr:rowOff>28575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269875</xdr:colOff>
      <xdr:row>16</xdr:row>
      <xdr:rowOff>158750</xdr:rowOff>
    </xdr:from>
    <xdr:to>
      <xdr:col>24</xdr:col>
      <xdr:colOff>15875</xdr:colOff>
      <xdr:row>31</xdr:row>
      <xdr:rowOff>44450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6</xdr:col>
      <xdr:colOff>13607</xdr:colOff>
      <xdr:row>0</xdr:row>
      <xdr:rowOff>68035</xdr:rowOff>
    </xdr:from>
    <xdr:ext cx="7127400" cy="593304"/>
    <xdr:sp macro="" textlink="">
      <xdr:nvSpPr>
        <xdr:cNvPr id="9" name="CaixaDeTexto 8"/>
        <xdr:cNvSpPr txBox="1"/>
      </xdr:nvSpPr>
      <xdr:spPr>
        <a:xfrm>
          <a:off x="3687536" y="68035"/>
          <a:ext cx="7127400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200" b="1">
              <a:solidFill>
                <a:schemeClr val="tx1"/>
              </a:solidFill>
            </a:rPr>
            <a:t>Gráficos Gerais 2017 - Produção Mundial</a:t>
          </a:r>
        </a:p>
      </xdr:txBody>
    </xdr:sp>
    <xdr:clientData/>
  </xdr:oneCellAnchor>
  <xdr:twoCellAnchor>
    <xdr:from>
      <xdr:col>18</xdr:col>
      <xdr:colOff>340178</xdr:colOff>
      <xdr:row>0</xdr:row>
      <xdr:rowOff>136072</xdr:rowOff>
    </xdr:from>
    <xdr:to>
      <xdr:col>21</xdr:col>
      <xdr:colOff>231321</xdr:colOff>
      <xdr:row>0</xdr:row>
      <xdr:rowOff>489857</xdr:rowOff>
    </xdr:to>
    <xdr:sp macro="" textlink="">
      <xdr:nvSpPr>
        <xdr:cNvPr id="10" name="Retângulo Arredondado 9">
          <a:hlinkClick xmlns:r="http://schemas.openxmlformats.org/officeDocument/2006/relationships" r:id="rId7"/>
        </xdr:cNvPr>
        <xdr:cNvSpPr/>
      </xdr:nvSpPr>
      <xdr:spPr>
        <a:xfrm>
          <a:off x="11361964" y="136072"/>
          <a:ext cx="1728107" cy="35378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1"/>
            <a:t>Tabela Principal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66675</xdr:rowOff>
    </xdr:from>
    <xdr:to>
      <xdr:col>8</xdr:col>
      <xdr:colOff>333375</xdr:colOff>
      <xdr:row>17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400050</xdr:colOff>
      <xdr:row>3</xdr:row>
      <xdr:rowOff>114300</xdr:rowOff>
    </xdr:from>
    <xdr:ext cx="729046" cy="311496"/>
    <xdr:sp macro="" textlink="$D$3">
      <xdr:nvSpPr>
        <xdr:cNvPr id="6" name="CaixaDeTexto 5"/>
        <xdr:cNvSpPr txBox="1"/>
      </xdr:nvSpPr>
      <xdr:spPr>
        <a:xfrm>
          <a:off x="3552825" y="666750"/>
          <a:ext cx="72904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885F0A15-59BD-4767-B471-65754756684A}" type="TxLink">
            <a:rPr lang="en-US" sz="1400" b="1" i="0" u="none" strike="noStrike">
              <a:solidFill>
                <a:schemeClr val="tx1"/>
              </a:solidFill>
              <a:latin typeface="Arial"/>
              <a:cs typeface="Arial"/>
            </a:rPr>
            <a:t>4º BIM</a:t>
          </a:fld>
          <a:endParaRPr lang="pt-BR" sz="14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ela1" displayName="Tabela1" ref="B15:E23" totalsRowShown="0" tableBorderDxfId="7">
  <autoFilter ref="B15:E23"/>
  <sortState ref="B16:E23">
    <sortCondition ref="C15:C23"/>
  </sortState>
  <tableColumns count="4">
    <tableColumn id="1" name="PAÍS" dataDxfId="1"/>
    <tableColumn id="2" name="1º BIM" dataDxfId="6"/>
    <tableColumn id="3" name="MÁXIMO" dataDxfId="0">
      <calculatedColumnFormula>IF(C16=MAX($C$16:$C$23),C16,NA())</calculatedColumnFormula>
    </tableColumn>
    <tableColumn id="4" name="MÍNIMO" dataDxfId="5">
      <calculatedColumnFormula>IF(C16=MIN($C$16:$C$23),C16,NA())</calculatedColumnFormula>
    </tableColumn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G15:J23" totalsRowShown="0">
  <autoFilter ref="G15:J23"/>
  <sortState ref="G16:J23">
    <sortCondition ref="H15:H23"/>
  </sortState>
  <tableColumns count="4">
    <tableColumn id="1" name="PAÍS" dataDxfId="4"/>
    <tableColumn id="2" name="2º BIM" dataDxfId="3"/>
    <tableColumn id="3" name="MÁXIMO">
      <calculatedColumnFormula>IF(H16=MAX($H$16:$H$23),H16,NA())</calculatedColumnFormula>
    </tableColumn>
    <tableColumn id="4" name="MÍNIMO" dataDxfId="2">
      <calculatedColumnFormula>IF(H16=MIN($H$16:$H$23),H16,NA())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zoomScale="120" zoomScaleNormal="120" workbookViewId="0">
      <selection activeCell="K7" sqref="K7"/>
    </sheetView>
  </sheetViews>
  <sheetFormatPr defaultRowHeight="15" x14ac:dyDescent="0.25"/>
  <cols>
    <col min="1" max="1" width="7.85546875" customWidth="1"/>
    <col min="2" max="2" width="17" bestFit="1" customWidth="1"/>
    <col min="3" max="3" width="9.140625" style="6"/>
    <col min="4" max="4" width="11.42578125" style="6" customWidth="1"/>
    <col min="5" max="5" width="10.5703125" style="6" customWidth="1"/>
    <col min="6" max="8" width="9.140625" style="6"/>
    <col min="9" max="9" width="11.42578125" style="6" customWidth="1"/>
    <col min="10" max="10" width="10.5703125" customWidth="1"/>
    <col min="11" max="11" width="17.28515625" style="18" customWidth="1"/>
    <col min="12" max="15" width="9.140625" style="18" customWidth="1"/>
  </cols>
  <sheetData>
    <row r="1" spans="1:15" s="10" customFormat="1" ht="38.25" customHeight="1" thickBot="1" x14ac:dyDescent="0.3">
      <c r="C1" s="11"/>
      <c r="D1" s="11"/>
      <c r="E1" s="11"/>
      <c r="F1" s="11"/>
      <c r="G1" s="11"/>
      <c r="H1" s="11"/>
      <c r="I1" s="11"/>
      <c r="K1" s="18"/>
      <c r="L1" s="18"/>
      <c r="M1" s="18"/>
      <c r="N1" s="18"/>
      <c r="O1" s="18"/>
    </row>
    <row r="2" spans="1:15" s="12" customFormat="1" ht="7.5" customHeight="1" thickBot="1" x14ac:dyDescent="0.3">
      <c r="C2" s="13"/>
      <c r="D2" s="13"/>
      <c r="E2" s="13"/>
      <c r="F2" s="13"/>
      <c r="G2" s="13"/>
      <c r="H2" s="13"/>
      <c r="I2" s="13"/>
      <c r="K2" s="18"/>
      <c r="L2" s="18"/>
      <c r="M2" s="18"/>
      <c r="N2" s="18"/>
      <c r="O2" s="18"/>
    </row>
    <row r="3" spans="1:15" ht="24.75" customHeight="1" thickBot="1" x14ac:dyDescent="0.3"/>
    <row r="4" spans="1:15" ht="15.75" thickBot="1" x14ac:dyDescent="0.3">
      <c r="B4" s="3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K4" s="19" t="s">
        <v>0</v>
      </c>
      <c r="L4" s="17" t="str">
        <f>Dashboard!$D$3</f>
        <v>4º BIM</v>
      </c>
      <c r="M4" s="17" t="s">
        <v>18</v>
      </c>
      <c r="N4" s="17" t="s">
        <v>19</v>
      </c>
    </row>
    <row r="5" spans="1:15" x14ac:dyDescent="0.25">
      <c r="B5" s="4" t="s">
        <v>8</v>
      </c>
      <c r="C5" s="8">
        <v>498</v>
      </c>
      <c r="D5" s="8">
        <v>170</v>
      </c>
      <c r="E5" s="8">
        <v>408</v>
      </c>
      <c r="F5" s="8">
        <v>112</v>
      </c>
      <c r="G5" s="8">
        <v>489</v>
      </c>
      <c r="H5" s="8">
        <v>220</v>
      </c>
      <c r="I5" s="8">
        <f>SUM(C5:H5)</f>
        <v>1897</v>
      </c>
      <c r="K5" s="14" t="s">
        <v>8</v>
      </c>
      <c r="L5" s="18">
        <f>HLOOKUP($L$4,$B$4:$H$12,2,0)</f>
        <v>112</v>
      </c>
      <c r="M5" s="18" t="e">
        <f>IF(L5=MAX($L$5:$L$12),L5,NA())</f>
        <v>#N/A</v>
      </c>
      <c r="N5" s="18">
        <f>IF(L5=MIN($L$5:$L$12),L5,NA())</f>
        <v>112</v>
      </c>
    </row>
    <row r="6" spans="1:15" x14ac:dyDescent="0.25">
      <c r="B6" s="1" t="s">
        <v>9</v>
      </c>
      <c r="C6" s="2">
        <v>199</v>
      </c>
      <c r="D6" s="2">
        <v>250</v>
      </c>
      <c r="E6" s="2">
        <v>200</v>
      </c>
      <c r="F6" s="2">
        <v>141</v>
      </c>
      <c r="G6" s="2">
        <v>463</v>
      </c>
      <c r="H6" s="2">
        <v>165</v>
      </c>
      <c r="I6" s="2">
        <f t="shared" ref="I6:I12" si="0">SUM(C6:H6)</f>
        <v>1418</v>
      </c>
      <c r="K6" s="15" t="s">
        <v>9</v>
      </c>
      <c r="L6" s="18">
        <f>HLOOKUP($L$4,$B$4:$H$12,3,0)</f>
        <v>141</v>
      </c>
      <c r="M6" s="18" t="e">
        <f t="shared" ref="M6:M12" si="1">IF(L6=MAX($L$5:$L$12),L6,NA())</f>
        <v>#N/A</v>
      </c>
      <c r="N6" s="18" t="e">
        <f t="shared" ref="N6:N12" si="2">IF(L6=MIN($L$5:$L$12),L6,NA())</f>
        <v>#N/A</v>
      </c>
    </row>
    <row r="7" spans="1:15" x14ac:dyDescent="0.25">
      <c r="B7" s="5" t="s">
        <v>10</v>
      </c>
      <c r="C7" s="9">
        <v>300</v>
      </c>
      <c r="D7" s="9">
        <v>126</v>
      </c>
      <c r="E7" s="9">
        <v>201</v>
      </c>
      <c r="F7" s="9">
        <v>129</v>
      </c>
      <c r="G7" s="9">
        <v>496</v>
      </c>
      <c r="H7" s="9">
        <v>195</v>
      </c>
      <c r="I7" s="9">
        <f t="shared" si="0"/>
        <v>1447</v>
      </c>
      <c r="K7" s="14" t="s">
        <v>10</v>
      </c>
      <c r="L7" s="18">
        <f>HLOOKUP($L$4,$B$4:$H$12,4,0)</f>
        <v>129</v>
      </c>
      <c r="M7" s="18" t="e">
        <f t="shared" si="1"/>
        <v>#N/A</v>
      </c>
      <c r="N7" s="18" t="e">
        <f t="shared" si="2"/>
        <v>#N/A</v>
      </c>
    </row>
    <row r="8" spans="1:15" x14ac:dyDescent="0.25">
      <c r="B8" s="1" t="s">
        <v>11</v>
      </c>
      <c r="C8" s="2">
        <v>486</v>
      </c>
      <c r="D8" s="2">
        <v>450</v>
      </c>
      <c r="E8" s="2">
        <v>489</v>
      </c>
      <c r="F8" s="2">
        <v>191</v>
      </c>
      <c r="G8" s="2">
        <v>219</v>
      </c>
      <c r="H8" s="2">
        <v>225</v>
      </c>
      <c r="I8" s="2">
        <f t="shared" si="0"/>
        <v>2060</v>
      </c>
      <c r="K8" s="15" t="s">
        <v>11</v>
      </c>
      <c r="L8" s="18">
        <f>HLOOKUP($L$4,$B$4:$H$12,5,0)</f>
        <v>191</v>
      </c>
      <c r="M8" s="18" t="e">
        <f t="shared" si="1"/>
        <v>#N/A</v>
      </c>
      <c r="N8" s="18" t="e">
        <f t="shared" si="2"/>
        <v>#N/A</v>
      </c>
    </row>
    <row r="9" spans="1:15" x14ac:dyDescent="0.25">
      <c r="B9" s="5" t="s">
        <v>12</v>
      </c>
      <c r="C9" s="9">
        <v>198</v>
      </c>
      <c r="D9" s="9">
        <v>438</v>
      </c>
      <c r="E9" s="9">
        <v>282</v>
      </c>
      <c r="F9" s="9">
        <v>186</v>
      </c>
      <c r="G9" s="9">
        <v>230</v>
      </c>
      <c r="H9" s="9">
        <v>131</v>
      </c>
      <c r="I9" s="9">
        <f t="shared" si="0"/>
        <v>1465</v>
      </c>
      <c r="K9" s="14" t="s">
        <v>12</v>
      </c>
      <c r="L9" s="18">
        <f>HLOOKUP($L$4,$B$4:$H$12,6,0)</f>
        <v>186</v>
      </c>
      <c r="M9" s="18" t="e">
        <f t="shared" si="1"/>
        <v>#N/A</v>
      </c>
      <c r="N9" s="18" t="e">
        <f t="shared" si="2"/>
        <v>#N/A</v>
      </c>
    </row>
    <row r="10" spans="1:15" x14ac:dyDescent="0.25">
      <c r="B10" s="1" t="s">
        <v>13</v>
      </c>
      <c r="C10" s="2">
        <v>117</v>
      </c>
      <c r="D10" s="2">
        <v>463</v>
      </c>
      <c r="E10" s="2">
        <v>433</v>
      </c>
      <c r="F10" s="2">
        <v>169</v>
      </c>
      <c r="G10" s="2">
        <v>305</v>
      </c>
      <c r="H10" s="2">
        <v>270</v>
      </c>
      <c r="I10" s="2">
        <f t="shared" si="0"/>
        <v>1757</v>
      </c>
      <c r="K10" s="15" t="s">
        <v>13</v>
      </c>
      <c r="L10" s="18">
        <f>HLOOKUP($L$4,$B$4:$H$12,7,0)</f>
        <v>169</v>
      </c>
      <c r="M10" s="18" t="e">
        <f t="shared" si="1"/>
        <v>#N/A</v>
      </c>
      <c r="N10" s="18" t="e">
        <f t="shared" si="2"/>
        <v>#N/A</v>
      </c>
    </row>
    <row r="11" spans="1:15" x14ac:dyDescent="0.25">
      <c r="B11" s="5" t="s">
        <v>14</v>
      </c>
      <c r="C11" s="9">
        <v>327</v>
      </c>
      <c r="D11" s="9">
        <v>294</v>
      </c>
      <c r="E11" s="9">
        <v>319</v>
      </c>
      <c r="F11" s="9">
        <v>423</v>
      </c>
      <c r="G11" s="9">
        <v>400</v>
      </c>
      <c r="H11" s="9">
        <v>391</v>
      </c>
      <c r="I11" s="9">
        <f t="shared" si="0"/>
        <v>2154</v>
      </c>
      <c r="K11" s="14" t="s">
        <v>14</v>
      </c>
      <c r="L11" s="18">
        <f>HLOOKUP($L$4,$B$4:$H$12,8,0)</f>
        <v>423</v>
      </c>
      <c r="M11" s="18">
        <f t="shared" si="1"/>
        <v>423</v>
      </c>
      <c r="N11" s="18" t="e">
        <f t="shared" si="2"/>
        <v>#N/A</v>
      </c>
    </row>
    <row r="12" spans="1:15" ht="15.75" thickBot="1" x14ac:dyDescent="0.3">
      <c r="B12" s="1" t="s">
        <v>15</v>
      </c>
      <c r="C12" s="2">
        <v>156</v>
      </c>
      <c r="D12" s="2">
        <v>173</v>
      </c>
      <c r="E12" s="2">
        <v>147</v>
      </c>
      <c r="F12" s="2">
        <v>291</v>
      </c>
      <c r="G12" s="2">
        <v>162</v>
      </c>
      <c r="H12" s="2">
        <v>146</v>
      </c>
      <c r="I12" s="2">
        <f t="shared" si="0"/>
        <v>1075</v>
      </c>
      <c r="K12" s="15" t="s">
        <v>15</v>
      </c>
      <c r="L12" s="18">
        <f>HLOOKUP($L$4,$B$4:$H$12,9,0)</f>
        <v>291</v>
      </c>
      <c r="M12" s="18" t="e">
        <f t="shared" si="1"/>
        <v>#N/A</v>
      </c>
      <c r="N12" s="18" t="e">
        <f t="shared" si="2"/>
        <v>#N/A</v>
      </c>
    </row>
    <row r="13" spans="1:15" x14ac:dyDescent="0.25">
      <c r="B13" s="3" t="s">
        <v>7</v>
      </c>
      <c r="C13" s="7">
        <f>SUM(C5:C12)</f>
        <v>2281</v>
      </c>
      <c r="D13" s="7">
        <f t="shared" ref="D13:I13" si="3">SUM(D5:D12)</f>
        <v>2364</v>
      </c>
      <c r="E13" s="7">
        <f t="shared" si="3"/>
        <v>2479</v>
      </c>
      <c r="F13" s="7">
        <f t="shared" si="3"/>
        <v>1642</v>
      </c>
      <c r="G13" s="7">
        <f t="shared" si="3"/>
        <v>2764</v>
      </c>
      <c r="H13" s="7">
        <f t="shared" si="3"/>
        <v>1743</v>
      </c>
      <c r="I13" s="7">
        <f t="shared" si="3"/>
        <v>13273</v>
      </c>
    </row>
    <row r="14" spans="1:15" x14ac:dyDescent="0.25">
      <c r="A14" s="19"/>
      <c r="B14" s="17"/>
      <c r="C14" s="19"/>
      <c r="D14" s="17"/>
      <c r="E14" s="19"/>
      <c r="F14" s="17"/>
      <c r="G14" s="19"/>
      <c r="H14" s="17"/>
      <c r="I14" s="19"/>
      <c r="J14" s="17"/>
      <c r="K14" s="19"/>
    </row>
    <row r="15" spans="1:15" hidden="1" x14ac:dyDescent="0.25">
      <c r="A15" s="14"/>
      <c r="B15" s="18" t="s">
        <v>0</v>
      </c>
      <c r="C15" s="14" t="s">
        <v>1</v>
      </c>
      <c r="D15" s="18" t="s">
        <v>16</v>
      </c>
      <c r="E15" s="14" t="s">
        <v>17</v>
      </c>
      <c r="F15" s="18"/>
      <c r="G15" s="14" t="s">
        <v>0</v>
      </c>
      <c r="H15" s="18" t="s">
        <v>2</v>
      </c>
      <c r="I15" s="14" t="s">
        <v>16</v>
      </c>
      <c r="J15" s="18" t="s">
        <v>17</v>
      </c>
      <c r="K15" s="14"/>
    </row>
    <row r="16" spans="1:15" x14ac:dyDescent="0.25">
      <c r="A16" s="15"/>
      <c r="B16" s="18" t="s">
        <v>13</v>
      </c>
      <c r="C16" s="15">
        <v>117</v>
      </c>
      <c r="D16" s="18" t="e">
        <f>IF(C16=MAX($C$16:$C$23),C16,NA())</f>
        <v>#N/A</v>
      </c>
      <c r="E16" s="15">
        <f>IF(C16=MIN($C$16:$C$23),C16,NA())</f>
        <v>117</v>
      </c>
      <c r="F16" s="18"/>
      <c r="G16" s="15" t="s">
        <v>10</v>
      </c>
      <c r="H16" s="18">
        <v>126</v>
      </c>
      <c r="I16" s="15" t="e">
        <f>IF(H16=MAX($H$16:$H$23),H16,NA())</f>
        <v>#N/A</v>
      </c>
      <c r="J16" s="18">
        <f>IF(H16=MIN($H$16:$H$23),H16,NA())</f>
        <v>126</v>
      </c>
      <c r="K16" s="15"/>
    </row>
    <row r="17" spans="1:11" x14ac:dyDescent="0.25">
      <c r="A17" s="19"/>
      <c r="B17" s="17" t="s">
        <v>12</v>
      </c>
      <c r="C17" s="19">
        <v>198</v>
      </c>
      <c r="D17" s="17" t="e">
        <f>IF(C17=MAX($C$16:$C$23),C17,NA())</f>
        <v>#N/A</v>
      </c>
      <c r="E17" s="19" t="e">
        <f>IF(C17=MIN($C$16:$C$23),C17,NA())</f>
        <v>#N/A</v>
      </c>
      <c r="F17" s="17"/>
      <c r="G17" s="19" t="s">
        <v>8</v>
      </c>
      <c r="H17" s="17">
        <v>170</v>
      </c>
      <c r="I17" s="19" t="e">
        <f>IF(H17=MAX($H$16:$H$23),H17,NA())</f>
        <v>#N/A</v>
      </c>
      <c r="J17" s="17" t="e">
        <f>IF(H17=MIN($H$16:$H$23),H17,NA())</f>
        <v>#N/A</v>
      </c>
      <c r="K17" s="19"/>
    </row>
    <row r="18" spans="1:11" x14ac:dyDescent="0.25">
      <c r="A18" s="14"/>
      <c r="B18" s="18" t="s">
        <v>9</v>
      </c>
      <c r="C18" s="14">
        <v>199</v>
      </c>
      <c r="D18" s="18" t="e">
        <f>IF(C18=MAX($C$16:$C$23),C18,NA())</f>
        <v>#N/A</v>
      </c>
      <c r="E18" s="14" t="e">
        <f>IF(C18=MIN($C$16:$C$23),C18,NA())</f>
        <v>#N/A</v>
      </c>
      <c r="F18" s="18"/>
      <c r="G18" s="14" t="s">
        <v>15</v>
      </c>
      <c r="H18" s="18">
        <v>173</v>
      </c>
      <c r="I18" s="14" t="e">
        <f>IF(H18=MAX($H$16:$H$23),H18,NA())</f>
        <v>#N/A</v>
      </c>
      <c r="J18" s="18" t="e">
        <f>IF(H18=MIN($H$16:$H$23),H18,NA())</f>
        <v>#N/A</v>
      </c>
      <c r="K18" s="14"/>
    </row>
    <row r="19" spans="1:11" x14ac:dyDescent="0.25">
      <c r="A19" s="15"/>
      <c r="B19" s="18" t="s">
        <v>10</v>
      </c>
      <c r="C19" s="15">
        <v>300</v>
      </c>
      <c r="D19" s="18" t="e">
        <f>IF(C19=MAX($C$16:$C$23),C19,NA())</f>
        <v>#N/A</v>
      </c>
      <c r="E19" s="15" t="e">
        <f>IF(C19=MIN($C$16:$C$23),C19,NA())</f>
        <v>#N/A</v>
      </c>
      <c r="F19" s="18"/>
      <c r="G19" s="15" t="s">
        <v>9</v>
      </c>
      <c r="H19" s="18">
        <v>250</v>
      </c>
      <c r="I19" s="15" t="e">
        <f>IF(H19=MAX($H$16:$H$23),H19,NA())</f>
        <v>#N/A</v>
      </c>
      <c r="J19" s="18" t="e">
        <f>IF(H19=MIN($H$16:$H$23),H19,NA())</f>
        <v>#N/A</v>
      </c>
      <c r="K19" s="15"/>
    </row>
    <row r="20" spans="1:11" x14ac:dyDescent="0.25">
      <c r="A20" s="19"/>
      <c r="B20" s="17" t="s">
        <v>14</v>
      </c>
      <c r="C20" s="19">
        <v>327</v>
      </c>
      <c r="D20" s="17" t="e">
        <f>IF(C20=MAX($C$16:$C$23),C20,NA())</f>
        <v>#N/A</v>
      </c>
      <c r="E20" s="19" t="e">
        <f>IF(C20=MIN($C$16:$C$23),C20,NA())</f>
        <v>#N/A</v>
      </c>
      <c r="F20" s="17"/>
      <c r="G20" s="19" t="s">
        <v>14</v>
      </c>
      <c r="H20" s="17">
        <v>294</v>
      </c>
      <c r="I20" s="19" t="e">
        <f>IF(H20=MAX($H$16:$H$23),H20,NA())</f>
        <v>#N/A</v>
      </c>
      <c r="J20" s="17" t="e">
        <f>IF(H20=MIN($H$16:$H$23),H20,NA())</f>
        <v>#N/A</v>
      </c>
      <c r="K20" s="19"/>
    </row>
    <row r="21" spans="1:11" x14ac:dyDescent="0.25">
      <c r="A21" s="14"/>
      <c r="B21" s="18" t="s">
        <v>11</v>
      </c>
      <c r="C21" s="14">
        <v>486</v>
      </c>
      <c r="D21" s="18" t="e">
        <f>IF(C21=MAX($C$16:$C$23),C21,NA())</f>
        <v>#N/A</v>
      </c>
      <c r="E21" s="14" t="e">
        <f>IF(C21=MIN($C$16:$C$23),C21,NA())</f>
        <v>#N/A</v>
      </c>
      <c r="F21" s="18"/>
      <c r="G21" s="14" t="s">
        <v>12</v>
      </c>
      <c r="H21" s="18">
        <v>438</v>
      </c>
      <c r="I21" s="14" t="e">
        <f>IF(H21=MAX($H$16:$H$23),H21,NA())</f>
        <v>#N/A</v>
      </c>
      <c r="J21" s="18" t="e">
        <f>IF(H21=MIN($H$16:$H$23),H21,NA())</f>
        <v>#N/A</v>
      </c>
      <c r="K21" s="14"/>
    </row>
    <row r="22" spans="1:11" x14ac:dyDescent="0.25">
      <c r="A22" s="15"/>
      <c r="B22" s="18" t="s">
        <v>8</v>
      </c>
      <c r="C22" s="15">
        <v>498</v>
      </c>
      <c r="D22" s="18" t="e">
        <f>IF(C22=MAX($C$16:$C$23),C22,NA())</f>
        <v>#N/A</v>
      </c>
      <c r="E22" s="15" t="e">
        <f>IF(C22=MIN($C$16:$C$23),C22,NA())</f>
        <v>#N/A</v>
      </c>
      <c r="F22" s="18"/>
      <c r="G22" s="15" t="s">
        <v>11</v>
      </c>
      <c r="H22" s="18">
        <v>450</v>
      </c>
      <c r="I22" s="15" t="e">
        <f>IF(H22=MAX($H$16:$H$23),H22,NA())</f>
        <v>#N/A</v>
      </c>
      <c r="J22" s="18" t="e">
        <f>IF(H22=MIN($H$16:$H$23),H22,NA())</f>
        <v>#N/A</v>
      </c>
      <c r="K22" s="15"/>
    </row>
    <row r="23" spans="1:11" x14ac:dyDescent="0.25">
      <c r="A23" s="19"/>
      <c r="B23" s="17" t="s">
        <v>15</v>
      </c>
      <c r="C23" s="19">
        <v>520</v>
      </c>
      <c r="D23" s="17">
        <f>IF(C23=MAX($C$16:$C$23),C23,NA())</f>
        <v>520</v>
      </c>
      <c r="E23" s="19" t="e">
        <f>IF(C23=MIN($C$16:$C$23),C23,NA())</f>
        <v>#N/A</v>
      </c>
      <c r="F23" s="17"/>
      <c r="G23" s="19" t="s">
        <v>13</v>
      </c>
      <c r="H23" s="17">
        <v>463</v>
      </c>
      <c r="I23" s="19">
        <f>IF(H23=MAX($H$16:$H$23),H23,NA())</f>
        <v>463</v>
      </c>
      <c r="J23" s="17" t="e">
        <f>IF(H23=MIN($H$16:$H$23),H23,NA())</f>
        <v>#N/A</v>
      </c>
      <c r="K23" s="19"/>
    </row>
    <row r="24" spans="1:11" x14ac:dyDescent="0.25">
      <c r="A24" s="14"/>
      <c r="B24" s="18"/>
      <c r="C24" s="14"/>
      <c r="D24" s="18"/>
      <c r="E24" s="14"/>
      <c r="F24" s="18"/>
      <c r="G24" s="14"/>
      <c r="H24" s="18"/>
      <c r="I24" s="14"/>
      <c r="J24" s="18"/>
      <c r="K24" s="14"/>
    </row>
    <row r="25" spans="1:11" x14ac:dyDescent="0.25">
      <c r="A25" s="15"/>
      <c r="B25" s="18"/>
      <c r="C25" s="15"/>
      <c r="D25" s="18"/>
      <c r="E25" s="15"/>
      <c r="F25" s="18"/>
      <c r="G25" s="15"/>
      <c r="H25" s="18"/>
      <c r="I25" s="15"/>
      <c r="J25" s="18"/>
      <c r="K25" s="15"/>
    </row>
    <row r="26" spans="1:11" x14ac:dyDescent="0.25">
      <c r="A26" s="19"/>
      <c r="B26" s="17"/>
      <c r="C26" s="19"/>
      <c r="D26" s="17"/>
      <c r="E26" s="19"/>
      <c r="F26" s="17"/>
      <c r="G26" s="19"/>
      <c r="H26" s="17"/>
      <c r="I26" s="19"/>
      <c r="J26" s="17"/>
      <c r="K26" s="19"/>
    </row>
    <row r="27" spans="1:11" x14ac:dyDescent="0.25">
      <c r="A27" s="14"/>
      <c r="B27" s="18"/>
      <c r="C27" s="14"/>
      <c r="D27" s="18"/>
      <c r="E27" s="14"/>
      <c r="F27" s="18"/>
      <c r="G27" s="14"/>
      <c r="H27" s="18"/>
      <c r="I27" s="14"/>
      <c r="J27" s="18"/>
      <c r="K27" s="14"/>
    </row>
    <row r="28" spans="1:11" x14ac:dyDescent="0.25">
      <c r="A28" s="15"/>
      <c r="B28" s="18"/>
      <c r="C28" s="15"/>
      <c r="D28" s="18"/>
      <c r="E28" s="15"/>
      <c r="F28" s="18"/>
      <c r="G28" s="15"/>
      <c r="H28" s="18"/>
      <c r="I28" s="15"/>
      <c r="J28" s="18"/>
      <c r="K28" s="1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90" zoomScaleNormal="90" workbookViewId="0"/>
  </sheetViews>
  <sheetFormatPr defaultRowHeight="15" x14ac:dyDescent="0.25"/>
  <sheetData>
    <row r="1" ht="45.75" customHeight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3"/>
  <sheetViews>
    <sheetView showGridLines="0" workbookViewId="0">
      <selection activeCell="D3" sqref="D3"/>
    </sheetView>
  </sheetViews>
  <sheetFormatPr defaultRowHeight="14.25" x14ac:dyDescent="0.2"/>
  <cols>
    <col min="1" max="2" width="9.140625" style="1"/>
    <col min="3" max="3" width="21.5703125" style="1" bestFit="1" customWidth="1"/>
    <col min="4" max="4" width="7.42578125" style="1" bestFit="1" customWidth="1"/>
    <col min="5" max="16384" width="9.140625" style="1"/>
  </cols>
  <sheetData>
    <row r="3" spans="3:4" ht="15" x14ac:dyDescent="0.25">
      <c r="C3" s="16" t="s">
        <v>20</v>
      </c>
      <c r="D3" s="16" t="s">
        <v>4</v>
      </c>
    </row>
  </sheetData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PRINCIPAL'!$C$4:$H$4</xm:f>
          </x14:formula1>
          <xm:sqref>D3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PRINCIPAL</vt:lpstr>
      <vt:lpstr>Gráficos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Michel Fabiano</cp:lastModifiedBy>
  <dcterms:created xsi:type="dcterms:W3CDTF">2017-08-21T19:11:34Z</dcterms:created>
  <dcterms:modified xsi:type="dcterms:W3CDTF">2017-08-22T03:00:58Z</dcterms:modified>
</cp:coreProperties>
</file>